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510" windowHeight="8430" tabRatio="541" activeTab="1"/>
  </bookViews>
  <sheets>
    <sheet name="Affluenza" sheetId="27" r:id="rId1"/>
    <sheet name="Riepilogo" sheetId="77" r:id="rId2"/>
    <sheet name="1" sheetId="76" r:id="rId3"/>
    <sheet name="2" sheetId="71" r:id="rId4"/>
    <sheet name="3" sheetId="70" r:id="rId5"/>
    <sheet name="4" sheetId="69" r:id="rId6"/>
    <sheet name="5" sheetId="68" r:id="rId7"/>
    <sheet name="6" sheetId="67" r:id="rId8"/>
    <sheet name="7" sheetId="66" r:id="rId9"/>
    <sheet name="8" sheetId="65" r:id="rId10"/>
    <sheet name="9" sheetId="60" r:id="rId11"/>
    <sheet name="10" sheetId="64" r:id="rId12"/>
    <sheet name="11" sheetId="63" r:id="rId13"/>
    <sheet name="12" sheetId="62" r:id="rId14"/>
    <sheet name="13" sheetId="61" r:id="rId15"/>
    <sheet name="14" sheetId="59" r:id="rId16"/>
    <sheet name="15" sheetId="58" r:id="rId17"/>
    <sheet name="16" sheetId="57" r:id="rId18"/>
    <sheet name="17" sheetId="56" r:id="rId19"/>
    <sheet name="18" sheetId="55" r:id="rId20"/>
    <sheet name="19" sheetId="54" r:id="rId21"/>
    <sheet name="20" sheetId="51" r:id="rId22"/>
    <sheet name="21" sheetId="75" r:id="rId23"/>
    <sheet name="22" sheetId="74" r:id="rId24"/>
    <sheet name="23" sheetId="73" r:id="rId25"/>
  </sheets>
  <definedNames>
    <definedName name="_xlnm.Print_Area" localSheetId="2">'1'!$A$1:$F$43</definedName>
    <definedName name="_xlnm.Print_Area" localSheetId="11">'10'!$A$1:$F$43</definedName>
    <definedName name="_xlnm.Print_Area" localSheetId="12">'11'!$A$1:$F$43</definedName>
    <definedName name="_xlnm.Print_Area" localSheetId="13">'12'!$A$1:$F$43</definedName>
    <definedName name="_xlnm.Print_Area" localSheetId="14">'13'!$A$1:$F$43</definedName>
    <definedName name="_xlnm.Print_Area" localSheetId="15">'14'!$A$1:$F$43</definedName>
    <definedName name="_xlnm.Print_Area" localSheetId="16">'15'!$A$1:$F$43</definedName>
    <definedName name="_xlnm.Print_Area" localSheetId="17">'16'!$A$1:$F$43</definedName>
    <definedName name="_xlnm.Print_Area" localSheetId="18">'17'!$A$1:$F$43</definedName>
    <definedName name="_xlnm.Print_Area" localSheetId="19">'18'!$A$1:$F$43</definedName>
    <definedName name="_xlnm.Print_Area" localSheetId="20">'19'!$A$1:$F$43</definedName>
    <definedName name="_xlnm.Print_Area" localSheetId="3">'2'!$A$1:$F$43</definedName>
    <definedName name="_xlnm.Print_Area" localSheetId="21">'20'!$A$1:$F$43</definedName>
    <definedName name="_xlnm.Print_Area" localSheetId="22">'21'!$A$1:$F$43</definedName>
    <definedName name="_xlnm.Print_Area" localSheetId="23">'22'!$A$1:$F$43</definedName>
    <definedName name="_xlnm.Print_Area" localSheetId="24">'23'!$A$1:$F$43</definedName>
    <definedName name="_xlnm.Print_Area" localSheetId="4">'3'!$A$1:$F$43</definedName>
    <definedName name="_xlnm.Print_Area" localSheetId="5">'4'!$A$1:$F$43</definedName>
    <definedName name="_xlnm.Print_Area" localSheetId="6">'5'!$A$1:$F$43</definedName>
    <definedName name="_xlnm.Print_Area" localSheetId="7">'6'!$A$1:$F$43</definedName>
    <definedName name="_xlnm.Print_Area" localSheetId="8">'7'!$A$1:$F$43</definedName>
    <definedName name="_xlnm.Print_Area" localSheetId="9">'8'!$A$1:$F$43</definedName>
    <definedName name="_xlnm.Print_Area" localSheetId="10">'9'!$A$1:$F$43</definedName>
    <definedName name="_xlnm.Print_Area" localSheetId="1">Riepilogo!$A$1:$F$43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9" i="77"/>
  <c r="E34"/>
  <c r="E35"/>
  <c r="E33"/>
  <c r="E27"/>
  <c r="E28"/>
  <c r="E29"/>
  <c r="E26"/>
  <c r="C27"/>
  <c r="C28"/>
  <c r="C29"/>
  <c r="C26"/>
  <c r="E5"/>
  <c r="E6"/>
  <c r="E7"/>
  <c r="E8"/>
  <c r="E9"/>
  <c r="E10"/>
  <c r="E11"/>
  <c r="E12"/>
  <c r="E13"/>
  <c r="E14"/>
  <c r="E15"/>
  <c r="E16"/>
  <c r="E17"/>
  <c r="E18"/>
  <c r="E19"/>
  <c r="E20"/>
  <c r="E21"/>
  <c r="E4"/>
  <c r="E31" i="76"/>
  <c r="C31"/>
  <c r="E37" s="1"/>
  <c r="E23"/>
  <c r="E2"/>
  <c r="E31" i="75"/>
  <c r="C31"/>
  <c r="E23"/>
  <c r="E2"/>
  <c r="E31" i="74"/>
  <c r="C31"/>
  <c r="E37" s="1"/>
  <c r="E23"/>
  <c r="E2"/>
  <c r="E31" i="73"/>
  <c r="C31"/>
  <c r="E37" s="1"/>
  <c r="E23"/>
  <c r="E2"/>
  <c r="E31" i="71"/>
  <c r="C31"/>
  <c r="E37" s="1"/>
  <c r="E23"/>
  <c r="E2"/>
  <c r="E31" i="70"/>
  <c r="C31"/>
  <c r="E37" s="1"/>
  <c r="E23"/>
  <c r="E2"/>
  <c r="E31" i="69"/>
  <c r="C31"/>
  <c r="E37" s="1"/>
  <c r="E23"/>
  <c r="E2"/>
  <c r="E31" i="68"/>
  <c r="C31"/>
  <c r="E37" s="1"/>
  <c r="E23"/>
  <c r="E2"/>
  <c r="E31" i="67"/>
  <c r="C31"/>
  <c r="E23"/>
  <c r="E2"/>
  <c r="E31" i="66"/>
  <c r="C31"/>
  <c r="E37" s="1"/>
  <c r="E23"/>
  <c r="E2"/>
  <c r="E31" i="65"/>
  <c r="C31"/>
  <c r="E37" s="1"/>
  <c r="E23"/>
  <c r="E2"/>
  <c r="E31" i="64"/>
  <c r="C31"/>
  <c r="E37" s="1"/>
  <c r="E23"/>
  <c r="E2"/>
  <c r="E31" i="63"/>
  <c r="C31"/>
  <c r="E37" s="1"/>
  <c r="E23"/>
  <c r="E2"/>
  <c r="E31" i="62"/>
  <c r="C31"/>
  <c r="E37" s="1"/>
  <c r="E23"/>
  <c r="E2"/>
  <c r="E31" i="61"/>
  <c r="C31"/>
  <c r="E37" s="1"/>
  <c r="E23"/>
  <c r="E2"/>
  <c r="E31" i="60"/>
  <c r="C31"/>
  <c r="E37" s="1"/>
  <c r="E23"/>
  <c r="E2"/>
  <c r="E31" i="59"/>
  <c r="C31"/>
  <c r="E37" s="1"/>
  <c r="E23"/>
  <c r="E2"/>
  <c r="E31" i="58"/>
  <c r="C31"/>
  <c r="E37" s="1"/>
  <c r="E23"/>
  <c r="E2"/>
  <c r="E31" i="57"/>
  <c r="C31"/>
  <c r="E23"/>
  <c r="E2"/>
  <c r="E31" i="56"/>
  <c r="C31"/>
  <c r="E23"/>
  <c r="E2"/>
  <c r="E31" i="55"/>
  <c r="C31"/>
  <c r="E37" s="1"/>
  <c r="E23"/>
  <c r="E2"/>
  <c r="E31" i="54"/>
  <c r="C31"/>
  <c r="E37" s="1"/>
  <c r="E23"/>
  <c r="E2"/>
  <c r="C31" i="77" l="1"/>
  <c r="E37" s="1"/>
  <c r="E40" i="54"/>
  <c r="E40" i="61"/>
  <c r="E40" i="71"/>
  <c r="E40" i="76"/>
  <c r="E31" i="77"/>
  <c r="E23"/>
  <c r="F9" s="1"/>
  <c r="E37" i="75"/>
  <c r="E37" i="67"/>
  <c r="E37" i="57"/>
  <c r="E37" i="56"/>
  <c r="E2" i="51"/>
  <c r="E31"/>
  <c r="C31"/>
  <c r="E37" s="1"/>
  <c r="E23"/>
  <c r="G7" i="27"/>
  <c r="G8"/>
  <c r="E40" i="70" s="1"/>
  <c r="G9" i="27"/>
  <c r="E40" i="69" s="1"/>
  <c r="G10" i="27"/>
  <c r="E40" i="68" s="1"/>
  <c r="G11" i="27"/>
  <c r="E40" i="67" s="1"/>
  <c r="G12" i="27"/>
  <c r="E40" i="66" s="1"/>
  <c r="G13" i="27"/>
  <c r="E40" i="65" s="1"/>
  <c r="G14" i="27"/>
  <c r="E40" i="60" s="1"/>
  <c r="G15" i="27"/>
  <c r="E40" i="64" s="1"/>
  <c r="G16" i="27"/>
  <c r="E40" i="63" s="1"/>
  <c r="G17" i="27"/>
  <c r="E40" i="62" s="1"/>
  <c r="G18" i="27"/>
  <c r="G19"/>
  <c r="E40" i="59" s="1"/>
  <c r="G20" i="27"/>
  <c r="E40" i="58" s="1"/>
  <c r="G21" i="27"/>
  <c r="E40" i="57" s="1"/>
  <c r="G22" i="27"/>
  <c r="E40" i="56" s="1"/>
  <c r="G23" i="27"/>
  <c r="E40" i="55" s="1"/>
  <c r="G24" i="27"/>
  <c r="G25"/>
  <c r="G26"/>
  <c r="E40" i="75" s="1"/>
  <c r="G27" i="27"/>
  <c r="E40" i="74" s="1"/>
  <c r="G28" i="27"/>
  <c r="E40" i="73" s="1"/>
  <c r="D7" i="2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G6"/>
  <c r="D6"/>
  <c r="E29"/>
  <c r="F29"/>
  <c r="C29"/>
  <c r="B29"/>
  <c r="F28" i="77" l="1"/>
  <c r="F29"/>
  <c r="F27"/>
  <c r="F26"/>
  <c r="F13"/>
  <c r="F11"/>
  <c r="F7"/>
  <c r="F5"/>
  <c r="F18"/>
  <c r="F4"/>
  <c r="F20"/>
  <c r="F12"/>
  <c r="F16"/>
  <c r="F14"/>
  <c r="F6"/>
  <c r="F10"/>
  <c r="F8"/>
  <c r="F19"/>
  <c r="F17"/>
  <c r="F21"/>
  <c r="F15"/>
  <c r="E40" i="51"/>
  <c r="D29" i="27"/>
  <c r="G29"/>
  <c r="E40" i="77" s="1"/>
</calcChain>
</file>

<file path=xl/sharedStrings.xml><?xml version="1.0" encoding="utf-8"?>
<sst xmlns="http://schemas.openxmlformats.org/spreadsheetml/2006/main" count="1167" uniqueCount="60">
  <si>
    <t>ELEZIONI DEL SINDACO E DEL CONSIGLIO COMUNALE DELL’8 E 9 GIUGNO 2024</t>
  </si>
  <si>
    <t>VOTI VALIDI</t>
  </si>
  <si>
    <t>JWAN COSTANTINI SINDACO</t>
  </si>
  <si>
    <t>NOI MODERATI</t>
  </si>
  <si>
    <t>OBIETTIVO GIULIA_NOVA</t>
  </si>
  <si>
    <t>FRATELLI D’ITALIA GIORGIA MELONI</t>
  </si>
  <si>
    <t>GIULIANOVA TURISMO IL CORAGGIO DI CAMBIARE</t>
  </si>
  <si>
    <t>VERSO GIULIANOVA</t>
  </si>
  <si>
    <t>LEGA SALVINI</t>
  </si>
  <si>
    <t>FORZA ITALIA</t>
  </si>
  <si>
    <t>GIULIANOVA IN MOVIMENTO</t>
  </si>
  <si>
    <t>MOVIMENTO 5 STELLE</t>
  </si>
  <si>
    <t>PARTITO DEMOCRATICO</t>
  </si>
  <si>
    <t>GIULIANOVA INSIEME ALBERTA ORTOLANI SINDACA</t>
  </si>
  <si>
    <t>PER GIULIANOVA CON ALBERTA ORTOLANI</t>
  </si>
  <si>
    <t>IL CITTADINO GOVERNANTE PER CAMBIARE</t>
  </si>
  <si>
    <t>COLTURA POLITICA</t>
  </si>
  <si>
    <t>#NOS-NOI DI MASSIMANTONIO SINDACO</t>
  </si>
  <si>
    <t>GIULIA UNITA</t>
  </si>
  <si>
    <t>INSIDER LISTA CIVICA GIOVANI</t>
  </si>
  <si>
    <t>TOTALE VOTI VALIDI PER LE LISTE</t>
  </si>
  <si>
    <t>(A)</t>
  </si>
  <si>
    <t>Jwan COSTANTINI</t>
  </si>
  <si>
    <t>Alberta ORTOLANI</t>
  </si>
  <si>
    <t>Daniele DI MASSIMANTONIO</t>
  </si>
  <si>
    <t>Romolo LANCIOTTI</t>
  </si>
  <si>
    <t>(C)</t>
  </si>
  <si>
    <t>(B)</t>
  </si>
  <si>
    <t>SCHEDE BIANCHE</t>
  </si>
  <si>
    <t>(D)</t>
  </si>
  <si>
    <t>SCHEDE NULLE</t>
  </si>
  <si>
    <t>(E)</t>
  </si>
  <si>
    <t>SCHEDE CONTESTATE E NON ASSEGNATE</t>
  </si>
  <si>
    <t>(F)</t>
  </si>
  <si>
    <t>TOTALE C+D+E+F</t>
  </si>
  <si>
    <t>(G)</t>
  </si>
  <si>
    <t>TOTALE DEI VOTANTI:</t>
  </si>
  <si>
    <t>(H)</t>
  </si>
  <si>
    <t>Il totale (C) deve corrispondere al totale (A) + (B)</t>
  </si>
  <si>
    <t>Il totale (G) deve corrispondere al totale (H)</t>
  </si>
  <si>
    <t>LISTE</t>
  </si>
  <si>
    <t>CANDIDATI SINDACI</t>
  </si>
  <si>
    <t>TOTALI VOTI VALIDI PER I CANDIDATI SINDACI</t>
  </si>
  <si>
    <t>DI CUI ESPRESSI SOLO AL CANDIDATO SINDACO</t>
  </si>
  <si>
    <t>Sezione</t>
  </si>
  <si>
    <t>Uomini</t>
  </si>
  <si>
    <t>Donne</t>
  </si>
  <si>
    <t>Votanti</t>
  </si>
  <si>
    <t>Elettori</t>
  </si>
  <si>
    <t>TOTALI</t>
  </si>
  <si>
    <t>TOTALE DEI VOTANTI DICHIARATI ALLA CHIUSURA:</t>
  </si>
  <si>
    <t>(I)</t>
  </si>
  <si>
    <t>SEZIONE</t>
  </si>
  <si>
    <t>TOTALE</t>
  </si>
  <si>
    <t>Uomini2</t>
  </si>
  <si>
    <t>Donne3</t>
  </si>
  <si>
    <t>Totale Votanti</t>
  </si>
  <si>
    <t>AFFLUENZA ORE 23</t>
  </si>
  <si>
    <t>TUTTE</t>
  </si>
  <si>
    <t>%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</si>
</sst>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</font>
    <font>
      <b/>
      <sz val="24"/>
      <color rgb="FF000000"/>
      <name val="Arial"/>
    </font>
    <font>
      <b/>
      <i/>
      <u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BF1DE"/>
      </patternFill>
    </fill>
  </fills>
  <borders count="18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 applyBorder="0" applyProtection="0"/>
  </cellStyleXfs>
  <cellXfs count="6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4" fillId="0" borderId="2" xfId="0" applyFont="1" applyBorder="1" applyAlignment="1">
      <alignment vertical="center"/>
    </xf>
    <xf numFmtId="0" fontId="0" fillId="6" borderId="2" xfId="0" applyFill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0" fillId="0" borderId="2" xfId="0" applyNumberForma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</cellXfs>
  <cellStyles count="3">
    <cellStyle name="Intestazione" xfId="1"/>
    <cellStyle name="Normale" xfId="0" builtinId="0"/>
    <cellStyle name="Risultato" xfId="2"/>
  </cellStyles>
  <dxfs count="10">
    <dxf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Votanti" displayName="Votanti" ref="A5:G29" totalsRowShown="0" headerRowDxfId="9" dataDxfId="8" tableBorderDxfId="7">
  <autoFilter ref="A5:G29"/>
  <tableColumns count="7">
    <tableColumn id="1" name="Sezione" dataDxfId="6"/>
    <tableColumn id="2" name="Uomini" dataDxfId="5"/>
    <tableColumn id="3" name="Donne" dataDxfId="4"/>
    <tableColumn id="4" name="TOTALE" dataDxfId="3"/>
    <tableColumn id="5" name="Uomini2" dataDxfId="2"/>
    <tableColumn id="6" name="Donne3" dataDxfId="1"/>
    <tableColumn id="7" name="Totale Votanti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sqref="A1:G1"/>
    </sheetView>
  </sheetViews>
  <sheetFormatPr defaultRowHeight="12.75"/>
  <cols>
    <col min="1" max="1" width="10.5703125" customWidth="1"/>
    <col min="2" max="6" width="12.7109375" customWidth="1"/>
    <col min="7" max="7" width="18.42578125" bestFit="1" customWidth="1"/>
  </cols>
  <sheetData>
    <row r="1" spans="1:7" ht="15">
      <c r="A1" s="54" t="s">
        <v>0</v>
      </c>
      <c r="B1" s="54"/>
      <c r="C1" s="54"/>
      <c r="D1" s="54"/>
      <c r="E1" s="54"/>
      <c r="F1" s="54"/>
      <c r="G1" s="54"/>
    </row>
    <row r="2" spans="1:7" ht="15">
      <c r="A2" s="54" t="s">
        <v>57</v>
      </c>
      <c r="B2" s="54"/>
      <c r="C2" s="54"/>
      <c r="D2" s="54"/>
      <c r="E2" s="54"/>
      <c r="F2" s="54"/>
      <c r="G2" s="54"/>
    </row>
    <row r="4" spans="1:7" ht="18" customHeight="1">
      <c r="B4" s="60" t="s">
        <v>48</v>
      </c>
      <c r="C4" s="61"/>
      <c r="D4" s="62"/>
      <c r="E4" s="60" t="s">
        <v>47</v>
      </c>
      <c r="F4" s="61"/>
      <c r="G4" s="62"/>
    </row>
    <row r="5" spans="1:7" ht="18" customHeight="1">
      <c r="A5" s="33" t="s">
        <v>44</v>
      </c>
      <c r="B5" s="3" t="s">
        <v>45</v>
      </c>
      <c r="C5" s="3" t="s">
        <v>46</v>
      </c>
      <c r="D5" s="3" t="s">
        <v>53</v>
      </c>
      <c r="E5" s="3" t="s">
        <v>54</v>
      </c>
      <c r="F5" s="3" t="s">
        <v>55</v>
      </c>
      <c r="G5" s="4" t="s">
        <v>56</v>
      </c>
    </row>
    <row r="6" spans="1:7" ht="18" customHeight="1">
      <c r="A6" s="1">
        <v>1</v>
      </c>
      <c r="B6" s="9">
        <v>605</v>
      </c>
      <c r="C6" s="9">
        <v>679</v>
      </c>
      <c r="D6" s="2">
        <f>SUM(Votanti[[#This Row],[Uomini]:[Donne]])</f>
        <v>1284</v>
      </c>
      <c r="E6" s="34">
        <v>319</v>
      </c>
      <c r="F6" s="34">
        <v>378</v>
      </c>
      <c r="G6" s="8">
        <f>SUM(Votanti[[#This Row],[Uomini2]:[Donne3]])</f>
        <v>697</v>
      </c>
    </row>
    <row r="7" spans="1:7" ht="18" customHeight="1">
      <c r="A7" s="1">
        <v>2</v>
      </c>
      <c r="B7" s="9">
        <v>369</v>
      </c>
      <c r="C7" s="9">
        <v>399</v>
      </c>
      <c r="D7" s="2">
        <f>SUM(Votanti[[#This Row],[Uomini]:[Donne]])</f>
        <v>768</v>
      </c>
      <c r="E7" s="34">
        <v>227</v>
      </c>
      <c r="F7" s="34">
        <v>248</v>
      </c>
      <c r="G7" s="8">
        <f>SUM(Votanti[[#This Row],[Uomini2]:[Donne3]])</f>
        <v>475</v>
      </c>
    </row>
    <row r="8" spans="1:7" ht="18" customHeight="1">
      <c r="A8" s="1">
        <v>3</v>
      </c>
      <c r="B8" s="9">
        <v>458</v>
      </c>
      <c r="C8" s="9">
        <v>502</v>
      </c>
      <c r="D8" s="2">
        <f>SUM(Votanti[[#This Row],[Uomini]:[Donne]])</f>
        <v>960</v>
      </c>
      <c r="E8" s="34">
        <v>303</v>
      </c>
      <c r="F8" s="34">
        <v>344</v>
      </c>
      <c r="G8" s="8">
        <f>SUM(Votanti[[#This Row],[Uomini2]:[Donne3]])</f>
        <v>647</v>
      </c>
    </row>
    <row r="9" spans="1:7" ht="18" customHeight="1">
      <c r="A9" s="1">
        <v>4</v>
      </c>
      <c r="B9" s="9">
        <v>551</v>
      </c>
      <c r="C9" s="9">
        <v>617</v>
      </c>
      <c r="D9" s="2">
        <f>SUM(Votanti[[#This Row],[Uomini]:[Donne]])</f>
        <v>1168</v>
      </c>
      <c r="E9" s="34">
        <v>348</v>
      </c>
      <c r="F9" s="34">
        <v>379</v>
      </c>
      <c r="G9" s="8">
        <f>SUM(Votanti[[#This Row],[Uomini2]:[Donne3]])</f>
        <v>727</v>
      </c>
    </row>
    <row r="10" spans="1:7" ht="18" customHeight="1">
      <c r="A10" s="1">
        <v>5</v>
      </c>
      <c r="B10" s="9">
        <v>492</v>
      </c>
      <c r="C10" s="9">
        <v>524</v>
      </c>
      <c r="D10" s="2">
        <f>SUM(Votanti[[#This Row],[Uomini]:[Donne]])</f>
        <v>1016</v>
      </c>
      <c r="E10" s="34">
        <v>322</v>
      </c>
      <c r="F10" s="34">
        <v>332</v>
      </c>
      <c r="G10" s="8">
        <f>SUM(Votanti[[#This Row],[Uomini2]:[Donne3]])</f>
        <v>654</v>
      </c>
    </row>
    <row r="11" spans="1:7" ht="18" customHeight="1">
      <c r="A11" s="1">
        <v>6</v>
      </c>
      <c r="B11" s="9">
        <v>459</v>
      </c>
      <c r="C11" s="9">
        <v>530</v>
      </c>
      <c r="D11" s="2">
        <f>SUM(Votanti[[#This Row],[Uomini]:[Donne]])</f>
        <v>989</v>
      </c>
      <c r="E11" s="34">
        <v>321</v>
      </c>
      <c r="F11" s="34">
        <v>350</v>
      </c>
      <c r="G11" s="8">
        <f>SUM(Votanti[[#This Row],[Uomini2]:[Donne3]])</f>
        <v>671</v>
      </c>
    </row>
    <row r="12" spans="1:7" ht="18" customHeight="1">
      <c r="A12" s="1">
        <v>7</v>
      </c>
      <c r="B12" s="9">
        <v>435</v>
      </c>
      <c r="C12" s="9">
        <v>497</v>
      </c>
      <c r="D12" s="2">
        <f>SUM(Votanti[[#This Row],[Uomini]:[Donne]])</f>
        <v>932</v>
      </c>
      <c r="E12" s="34">
        <v>260</v>
      </c>
      <c r="F12" s="34">
        <v>285</v>
      </c>
      <c r="G12" s="8">
        <f>SUM(Votanti[[#This Row],[Uomini2]:[Donne3]])</f>
        <v>545</v>
      </c>
    </row>
    <row r="13" spans="1:7" ht="18" customHeight="1">
      <c r="A13" s="1">
        <v>8</v>
      </c>
      <c r="B13" s="9">
        <v>544</v>
      </c>
      <c r="C13" s="9">
        <v>624</v>
      </c>
      <c r="D13" s="2">
        <f>SUM(Votanti[[#This Row],[Uomini]:[Donne]])</f>
        <v>1168</v>
      </c>
      <c r="E13" s="34">
        <v>374</v>
      </c>
      <c r="F13" s="34">
        <v>430</v>
      </c>
      <c r="G13" s="8">
        <f>SUM(Votanti[[#This Row],[Uomini2]:[Donne3]])</f>
        <v>804</v>
      </c>
    </row>
    <row r="14" spans="1:7" ht="18" customHeight="1">
      <c r="A14" s="1">
        <v>9</v>
      </c>
      <c r="B14" s="9">
        <v>391</v>
      </c>
      <c r="C14" s="9">
        <v>434</v>
      </c>
      <c r="D14" s="2">
        <f>SUM(Votanti[[#This Row],[Uomini]:[Donne]])</f>
        <v>825</v>
      </c>
      <c r="E14" s="34">
        <v>256</v>
      </c>
      <c r="F14" s="34">
        <v>252</v>
      </c>
      <c r="G14" s="8">
        <f>SUM(Votanti[[#This Row],[Uomini2]:[Donne3]])</f>
        <v>508</v>
      </c>
    </row>
    <row r="15" spans="1:7" ht="18" customHeight="1">
      <c r="A15" s="1">
        <v>10</v>
      </c>
      <c r="B15" s="9">
        <v>406</v>
      </c>
      <c r="C15" s="9">
        <v>462</v>
      </c>
      <c r="D15" s="2">
        <f>SUM(Votanti[[#This Row],[Uomini]:[Donne]])</f>
        <v>868</v>
      </c>
      <c r="E15" s="34">
        <v>266</v>
      </c>
      <c r="F15" s="34">
        <v>287</v>
      </c>
      <c r="G15" s="8">
        <f>SUM(Votanti[[#This Row],[Uomini2]:[Donne3]])</f>
        <v>553</v>
      </c>
    </row>
    <row r="16" spans="1:7" ht="18" customHeight="1">
      <c r="A16" s="1">
        <v>11</v>
      </c>
      <c r="B16" s="9">
        <v>343</v>
      </c>
      <c r="C16" s="9">
        <v>353</v>
      </c>
      <c r="D16" s="2">
        <f>SUM(Votanti[[#This Row],[Uomini]:[Donne]])</f>
        <v>696</v>
      </c>
      <c r="E16" s="34">
        <v>199</v>
      </c>
      <c r="F16" s="34">
        <v>204</v>
      </c>
      <c r="G16" s="8">
        <f>SUM(Votanti[[#This Row],[Uomini2]:[Donne3]])</f>
        <v>403</v>
      </c>
    </row>
    <row r="17" spans="1:7" ht="18" customHeight="1">
      <c r="A17" s="1">
        <v>12</v>
      </c>
      <c r="B17" s="9">
        <v>372</v>
      </c>
      <c r="C17" s="9">
        <v>407</v>
      </c>
      <c r="D17" s="2">
        <f>SUM(Votanti[[#This Row],[Uomini]:[Donne]])</f>
        <v>779</v>
      </c>
      <c r="E17" s="34">
        <v>243</v>
      </c>
      <c r="F17" s="34">
        <v>255</v>
      </c>
      <c r="G17" s="8">
        <f>SUM(Votanti[[#This Row],[Uomini2]:[Donne3]])</f>
        <v>498</v>
      </c>
    </row>
    <row r="18" spans="1:7" ht="18" customHeight="1">
      <c r="A18" s="1">
        <v>13</v>
      </c>
      <c r="B18" s="9">
        <v>344</v>
      </c>
      <c r="C18" s="9">
        <v>350</v>
      </c>
      <c r="D18" s="2">
        <f>SUM(Votanti[[#This Row],[Uomini]:[Donne]])</f>
        <v>694</v>
      </c>
      <c r="E18" s="34">
        <v>187</v>
      </c>
      <c r="F18" s="34">
        <v>186</v>
      </c>
      <c r="G18" s="8">
        <f>SUM(Votanti[[#This Row],[Uomini2]:[Donne3]])</f>
        <v>373</v>
      </c>
    </row>
    <row r="19" spans="1:7" ht="18" customHeight="1">
      <c r="A19" s="1">
        <v>14</v>
      </c>
      <c r="B19" s="9">
        <v>537</v>
      </c>
      <c r="C19" s="9">
        <v>565</v>
      </c>
      <c r="D19" s="2">
        <f>SUM(Votanti[[#This Row],[Uomini]:[Donne]])</f>
        <v>1102</v>
      </c>
      <c r="E19" s="34">
        <v>317</v>
      </c>
      <c r="F19" s="34">
        <v>345</v>
      </c>
      <c r="G19" s="8">
        <f>SUM(Votanti[[#This Row],[Uomini2]:[Donne3]])</f>
        <v>662</v>
      </c>
    </row>
    <row r="20" spans="1:7" ht="18" customHeight="1">
      <c r="A20" s="1">
        <v>15</v>
      </c>
      <c r="B20" s="9">
        <v>455</v>
      </c>
      <c r="C20" s="9">
        <v>493</v>
      </c>
      <c r="D20" s="2">
        <f>SUM(Votanti[[#This Row],[Uomini]:[Donne]])</f>
        <v>948</v>
      </c>
      <c r="E20" s="34">
        <v>255</v>
      </c>
      <c r="F20" s="34">
        <v>278</v>
      </c>
      <c r="G20" s="8">
        <f>SUM(Votanti[[#This Row],[Uomini2]:[Donne3]])</f>
        <v>533</v>
      </c>
    </row>
    <row r="21" spans="1:7" ht="18" customHeight="1">
      <c r="A21" s="1">
        <v>16</v>
      </c>
      <c r="B21" s="9">
        <v>520</v>
      </c>
      <c r="C21" s="9">
        <v>554</v>
      </c>
      <c r="D21" s="2">
        <f>SUM(Votanti[[#This Row],[Uomini]:[Donne]])</f>
        <v>1074</v>
      </c>
      <c r="E21" s="34">
        <v>318</v>
      </c>
      <c r="F21" s="34">
        <v>344</v>
      </c>
      <c r="G21" s="8">
        <f>SUM(Votanti[[#This Row],[Uomini2]:[Donne3]])</f>
        <v>662</v>
      </c>
    </row>
    <row r="22" spans="1:7" ht="18" customHeight="1">
      <c r="A22" s="1">
        <v>17</v>
      </c>
      <c r="B22" s="9">
        <v>457</v>
      </c>
      <c r="C22" s="9">
        <v>468</v>
      </c>
      <c r="D22" s="2">
        <f>SUM(Votanti[[#This Row],[Uomini]:[Donne]])</f>
        <v>925</v>
      </c>
      <c r="E22" s="34">
        <v>276</v>
      </c>
      <c r="F22" s="34">
        <v>272</v>
      </c>
      <c r="G22" s="8">
        <f>SUM(Votanti[[#This Row],[Uomini2]:[Donne3]])</f>
        <v>548</v>
      </c>
    </row>
    <row r="23" spans="1:7" ht="18" customHeight="1">
      <c r="A23" s="1">
        <v>18</v>
      </c>
      <c r="B23" s="9">
        <v>482</v>
      </c>
      <c r="C23" s="9">
        <v>541</v>
      </c>
      <c r="D23" s="2">
        <f>SUM(Votanti[[#This Row],[Uomini]:[Donne]])</f>
        <v>1023</v>
      </c>
      <c r="E23" s="34">
        <v>305</v>
      </c>
      <c r="F23" s="34">
        <v>328</v>
      </c>
      <c r="G23" s="8">
        <f>SUM(Votanti[[#This Row],[Uomini2]:[Donne3]])</f>
        <v>633</v>
      </c>
    </row>
    <row r="24" spans="1:7" ht="18" customHeight="1">
      <c r="A24" s="1">
        <v>19</v>
      </c>
      <c r="B24" s="9">
        <v>0</v>
      </c>
      <c r="C24" s="9">
        <v>0</v>
      </c>
      <c r="D24" s="2">
        <f>SUM(Votanti[[#This Row],[Uomini]:[Donne]])</f>
        <v>0</v>
      </c>
      <c r="E24" s="34">
        <v>2</v>
      </c>
      <c r="F24" s="34">
        <v>2</v>
      </c>
      <c r="G24" s="8">
        <f>SUM(Votanti[[#This Row],[Uomini2]:[Donne3]])</f>
        <v>4</v>
      </c>
    </row>
    <row r="25" spans="1:7" ht="18" customHeight="1">
      <c r="A25" s="1">
        <v>20</v>
      </c>
      <c r="B25" s="9">
        <v>603</v>
      </c>
      <c r="C25" s="9">
        <v>659</v>
      </c>
      <c r="D25" s="2">
        <f>SUM(Votanti[[#This Row],[Uomini]:[Donne]])</f>
        <v>1262</v>
      </c>
      <c r="E25" s="34">
        <v>401</v>
      </c>
      <c r="F25" s="34">
        <v>433</v>
      </c>
      <c r="G25" s="8">
        <f>SUM(Votanti[[#This Row],[Uomini2]:[Donne3]])</f>
        <v>834</v>
      </c>
    </row>
    <row r="26" spans="1:7" ht="18" customHeight="1">
      <c r="A26" s="1">
        <v>21</v>
      </c>
      <c r="B26" s="9">
        <v>561</v>
      </c>
      <c r="C26" s="9">
        <v>555</v>
      </c>
      <c r="D26" s="2">
        <f>SUM(Votanti[[#This Row],[Uomini]:[Donne]])</f>
        <v>1116</v>
      </c>
      <c r="E26" s="34">
        <v>319</v>
      </c>
      <c r="F26" s="34">
        <v>337</v>
      </c>
      <c r="G26" s="8">
        <f>SUM(Votanti[[#This Row],[Uomini2]:[Donne3]])</f>
        <v>656</v>
      </c>
    </row>
    <row r="27" spans="1:7" ht="18" customHeight="1">
      <c r="A27" s="1">
        <v>22</v>
      </c>
      <c r="B27" s="9">
        <v>503</v>
      </c>
      <c r="C27" s="9">
        <v>543</v>
      </c>
      <c r="D27" s="2">
        <f>SUM(Votanti[[#This Row],[Uomini]:[Donne]])</f>
        <v>1046</v>
      </c>
      <c r="E27" s="34">
        <v>333</v>
      </c>
      <c r="F27" s="34">
        <v>341</v>
      </c>
      <c r="G27" s="8">
        <f>SUM(Votanti[[#This Row],[Uomini2]:[Donne3]])</f>
        <v>674</v>
      </c>
    </row>
    <row r="28" spans="1:7" ht="18" customHeight="1">
      <c r="A28" s="1">
        <v>23</v>
      </c>
      <c r="B28" s="9">
        <v>525</v>
      </c>
      <c r="C28" s="9">
        <v>531</v>
      </c>
      <c r="D28" s="2">
        <f>SUM(Votanti[[#This Row],[Uomini]:[Donne]])</f>
        <v>1056</v>
      </c>
      <c r="E28" s="34">
        <v>326</v>
      </c>
      <c r="F28" s="34">
        <v>329</v>
      </c>
      <c r="G28" s="8">
        <f>SUM(Votanti[[#This Row],[Uomini2]:[Donne3]])</f>
        <v>655</v>
      </c>
    </row>
    <row r="29" spans="1:7" ht="18" customHeight="1">
      <c r="A29" s="5" t="s">
        <v>49</v>
      </c>
      <c r="B29" s="6">
        <f>SUM(B6:B28)</f>
        <v>10412</v>
      </c>
      <c r="C29" s="6">
        <f>SUM(C6:C28)</f>
        <v>11287</v>
      </c>
      <c r="D29" s="6">
        <f t="shared" ref="D29" si="0">SUM(D6:D28)</f>
        <v>21699</v>
      </c>
      <c r="E29" s="6">
        <f t="shared" ref="E29" si="1">SUM(E6:E28)</f>
        <v>6477</v>
      </c>
      <c r="F29" s="6">
        <f t="shared" ref="F29" si="2">SUM(F6:F28)</f>
        <v>6939</v>
      </c>
      <c r="G29" s="7">
        <f t="shared" ref="G29" si="3">SUM(G6:G28)</f>
        <v>13416</v>
      </c>
    </row>
  </sheetData>
  <sheetProtection selectLockedCells="1"/>
  <mergeCells count="4">
    <mergeCell ref="E4:G4"/>
    <mergeCell ref="B4:D4"/>
    <mergeCell ref="A1:G1"/>
    <mergeCell ref="A2:G2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8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60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33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55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68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92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32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8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38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48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25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70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40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18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65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29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32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19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3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735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455</v>
      </c>
      <c r="D26" s="26"/>
      <c r="E26" s="9">
        <v>21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230</v>
      </c>
      <c r="D27" s="26"/>
      <c r="E27" s="9">
        <v>12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68</v>
      </c>
      <c r="D28" s="26"/>
      <c r="E28" s="9">
        <v>7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23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776</v>
      </c>
      <c r="D31" s="27" t="s">
        <v>26</v>
      </c>
      <c r="E31" s="13">
        <f>SUM(E26:E29)</f>
        <v>41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2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26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804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804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804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9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64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11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63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45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58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38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4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27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4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17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39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16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6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44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15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8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14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474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305</v>
      </c>
      <c r="D26" s="26"/>
      <c r="E26" s="9">
        <v>7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142</v>
      </c>
      <c r="D27" s="26"/>
      <c r="E27" s="9">
        <v>7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29</v>
      </c>
      <c r="D28" s="26"/>
      <c r="E28" s="9">
        <v>3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16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492</v>
      </c>
      <c r="D31" s="27" t="s">
        <v>26</v>
      </c>
      <c r="E31" s="13">
        <f>SUM(E26:E29)</f>
        <v>18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9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7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508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508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508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10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62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26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46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79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81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25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8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38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6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11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20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21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7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24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20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25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6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515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356</v>
      </c>
      <c r="D26" s="26"/>
      <c r="E26" s="9">
        <v>14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106</v>
      </c>
      <c r="D27" s="26"/>
      <c r="E27" s="9">
        <v>9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59</v>
      </c>
      <c r="D28" s="26"/>
      <c r="E28" s="9">
        <v>2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20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541</v>
      </c>
      <c r="D31" s="27" t="s">
        <v>26</v>
      </c>
      <c r="E31" s="13">
        <f>SUM(E26:E29)</f>
        <v>26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4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553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553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553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11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40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33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69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48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13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7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24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0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13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33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6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8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35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16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12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6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4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381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252</v>
      </c>
      <c r="D26" s="26"/>
      <c r="E26" s="9">
        <v>8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96</v>
      </c>
      <c r="D27" s="26"/>
      <c r="E27" s="9">
        <v>3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39</v>
      </c>
      <c r="D28" s="26"/>
      <c r="E28" s="9">
        <v>3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10</v>
      </c>
      <c r="D29" s="26"/>
      <c r="E29" s="9">
        <v>2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397</v>
      </c>
      <c r="D31" s="27" t="s">
        <v>26</v>
      </c>
      <c r="E31" s="13">
        <f>SUM(E26:E29)</f>
        <v>16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1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5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403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403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403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12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45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50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45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44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31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12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30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10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10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35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16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14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46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14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25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6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457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285</v>
      </c>
      <c r="D26" s="26"/>
      <c r="E26" s="9">
        <v>4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133</v>
      </c>
      <c r="D27" s="26"/>
      <c r="E27" s="9">
        <v>12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49</v>
      </c>
      <c r="D28" s="26"/>
      <c r="E28" s="9">
        <v>10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16</v>
      </c>
      <c r="D29" s="26"/>
      <c r="E29" s="9">
        <v>0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483</v>
      </c>
      <c r="D31" s="27" t="s">
        <v>26</v>
      </c>
      <c r="E31" s="13">
        <f>SUM(E26:E29)</f>
        <v>26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4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11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498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498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498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13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44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26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31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37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18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8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42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13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13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35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12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7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13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14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7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345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238</v>
      </c>
      <c r="D26" s="26"/>
      <c r="E26" s="9">
        <v>5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82</v>
      </c>
      <c r="D27" s="26"/>
      <c r="E27" s="9">
        <v>2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26</v>
      </c>
      <c r="D28" s="26"/>
      <c r="E28" s="9">
        <v>5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14</v>
      </c>
      <c r="D29" s="26"/>
      <c r="E29" s="9">
        <v>3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360</v>
      </c>
      <c r="D31" s="27" t="s">
        <v>26</v>
      </c>
      <c r="E31" s="13">
        <f>SUM(E26:E29)</f>
        <v>15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5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373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373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373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14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62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19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53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61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102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22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11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45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3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11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72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9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15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24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46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34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9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8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606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375</v>
      </c>
      <c r="D26" s="26"/>
      <c r="E26" s="9">
        <v>33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142</v>
      </c>
      <c r="D27" s="26"/>
      <c r="E27" s="9">
        <v>4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110</v>
      </c>
      <c r="D28" s="26"/>
      <c r="E28" s="9">
        <v>6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24</v>
      </c>
      <c r="D29" s="26"/>
      <c r="E29" s="9">
        <v>2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651</v>
      </c>
      <c r="D31" s="27" t="s">
        <v>26</v>
      </c>
      <c r="E31" s="13">
        <f>SUM(E26:E29)</f>
        <v>45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3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662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662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662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15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77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30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57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63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23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6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24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4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14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54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6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11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23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42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33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14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496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291</v>
      </c>
      <c r="D26" s="26"/>
      <c r="E26" s="9">
        <v>9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122</v>
      </c>
      <c r="D27" s="26"/>
      <c r="E27" s="9">
        <v>7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86</v>
      </c>
      <c r="D28" s="26"/>
      <c r="E28" s="9">
        <v>5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19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518</v>
      </c>
      <c r="D31" s="27" t="s">
        <v>26</v>
      </c>
      <c r="E31" s="13">
        <f>SUM(E26:E29)</f>
        <v>22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7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533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533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533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16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72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92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59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79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36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4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31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5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13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79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13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12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39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21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35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14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6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624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376</v>
      </c>
      <c r="D26" s="26"/>
      <c r="E26" s="9">
        <v>8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171</v>
      </c>
      <c r="D27" s="26"/>
      <c r="E27" s="9">
        <v>8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75</v>
      </c>
      <c r="D28" s="26"/>
      <c r="E28" s="9">
        <v>4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25</v>
      </c>
      <c r="D29" s="26"/>
      <c r="E29" s="9">
        <v>3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647</v>
      </c>
      <c r="D31" s="27" t="s">
        <v>26</v>
      </c>
      <c r="E31" s="13">
        <f>SUM(E26:E29)</f>
        <v>23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9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6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662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662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662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17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43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12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56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60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60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10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3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29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7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9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59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20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11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31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50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21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17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9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507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284</v>
      </c>
      <c r="D26" s="26"/>
      <c r="E26" s="9">
        <v>9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131</v>
      </c>
      <c r="D27" s="26"/>
      <c r="E27" s="9">
        <v>8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86</v>
      </c>
      <c r="D28" s="26"/>
      <c r="E28" s="9">
        <v>3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29</v>
      </c>
      <c r="D29" s="26"/>
      <c r="E29" s="9">
        <v>3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530</v>
      </c>
      <c r="D31" s="27" t="s">
        <v>26</v>
      </c>
      <c r="E31" s="13">
        <f>SUM(E26:E29)</f>
        <v>23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4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14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548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548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548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6"/>
  <sheetViews>
    <sheetView tabSelected="1" zoomScaleNormal="100" workbookViewId="0">
      <selection activeCell="K21" sqref="K2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10.28515625" style="28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 t="s">
        <v>58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" t="s">
        <v>59</v>
      </c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f>SUM('1:23'!E4)</f>
        <v>1436</v>
      </c>
      <c r="F4" s="63">
        <f>E4/E$23</f>
        <v>0.11549907504222633</v>
      </c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f>SUM('1:23'!E5)</f>
        <v>424</v>
      </c>
      <c r="F5" s="63">
        <f t="shared" ref="F5:F21" si="0">E5/E$23</f>
        <v>3.4102790959543154E-2</v>
      </c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f>SUM('1:23'!E6)</f>
        <v>1419</v>
      </c>
      <c r="F6" s="63">
        <f t="shared" si="0"/>
        <v>0.11413174615941446</v>
      </c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f>SUM('1:23'!E7)</f>
        <v>1385</v>
      </c>
      <c r="F7" s="63">
        <f t="shared" si="0"/>
        <v>0.11139708839379071</v>
      </c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f>SUM('1:23'!E8)</f>
        <v>1644</v>
      </c>
      <c r="F8" s="63">
        <f t="shared" si="0"/>
        <v>0.13222874607898336</v>
      </c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f>SUM('1:23'!E9)</f>
        <v>593</v>
      </c>
      <c r="F9" s="63">
        <f t="shared" si="0"/>
        <v>4.7695648676908231E-2</v>
      </c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f>SUM('1:23'!E10)</f>
        <v>201</v>
      </c>
      <c r="F10" s="63">
        <f t="shared" si="0"/>
        <v>1.6166653261481541E-2</v>
      </c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f>SUM('1:23'!E11)</f>
        <v>824</v>
      </c>
      <c r="F11" s="63">
        <f t="shared" si="0"/>
        <v>6.627523526099896E-2</v>
      </c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9">
        <f>SUM('1:23'!E12)</f>
        <v>205</v>
      </c>
      <c r="F12" s="63">
        <f t="shared" si="0"/>
        <v>1.6488377704496099E-2</v>
      </c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9">
        <f>SUM('1:23'!E13)</f>
        <v>368</v>
      </c>
      <c r="F13" s="63">
        <f t="shared" si="0"/>
        <v>2.9598648757339339E-2</v>
      </c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f>SUM('1:23'!E14)</f>
        <v>1145</v>
      </c>
      <c r="F14" s="63">
        <f t="shared" si="0"/>
        <v>9.2093621812917234E-2</v>
      </c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f>SUM('1:23'!E15)</f>
        <v>340</v>
      </c>
      <c r="F15" s="63">
        <f t="shared" si="0"/>
        <v>2.7346577656237433E-2</v>
      </c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f>SUM('1:23'!E16)</f>
        <v>238</v>
      </c>
      <c r="F16" s="63">
        <f t="shared" si="0"/>
        <v>1.9142604359366204E-2</v>
      </c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9">
        <f>SUM('1:23'!E17)</f>
        <v>805</v>
      </c>
      <c r="F17" s="63">
        <f t="shared" si="0"/>
        <v>6.4747044156679798E-2</v>
      </c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9">
        <f>SUM('1:23'!E18)</f>
        <v>544</v>
      </c>
      <c r="F18" s="63">
        <f t="shared" si="0"/>
        <v>4.3754524249979894E-2</v>
      </c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9">
        <f>SUM('1:23'!E19)</f>
        <v>541</v>
      </c>
      <c r="F19" s="63">
        <f t="shared" si="0"/>
        <v>4.3513230917718977E-2</v>
      </c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9">
        <f>SUM('1:23'!E20)</f>
        <v>258</v>
      </c>
      <c r="F20" s="63">
        <f t="shared" si="0"/>
        <v>2.0751226574438994E-2</v>
      </c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9">
        <f>SUM('1:23'!E21)</f>
        <v>63</v>
      </c>
      <c r="F21" s="63">
        <f t="shared" si="0"/>
        <v>5.0671599774792892E-3</v>
      </c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12433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" t="s">
        <v>59</v>
      </c>
    </row>
    <row r="26" spans="1:6" s="19" customFormat="1" ht="17.100000000000001" customHeight="1">
      <c r="A26" s="18">
        <v>1</v>
      </c>
      <c r="B26" s="25" t="s">
        <v>22</v>
      </c>
      <c r="C26" s="9">
        <f>SUM('1:23'!C26)</f>
        <v>8088</v>
      </c>
      <c r="D26" s="26"/>
      <c r="E26" s="9">
        <f>SUM('1:23'!E26)</f>
        <v>295</v>
      </c>
      <c r="F26" s="64">
        <f>C26/C$31</f>
        <v>0.61910593998775265</v>
      </c>
    </row>
    <row r="27" spans="1:6" s="19" customFormat="1" ht="17.100000000000001" customHeight="1">
      <c r="A27" s="18">
        <v>2</v>
      </c>
      <c r="B27" s="25" t="s">
        <v>23</v>
      </c>
      <c r="C27" s="9">
        <f>SUM('1:23'!C27)</f>
        <v>3163</v>
      </c>
      <c r="D27" s="26"/>
      <c r="E27" s="9">
        <f>SUM('1:23'!E27)</f>
        <v>190</v>
      </c>
      <c r="F27" s="64">
        <f t="shared" ref="F27:F29" si="1">C27/C$31</f>
        <v>0.24211573790569504</v>
      </c>
    </row>
    <row r="28" spans="1:6" s="19" customFormat="1" ht="17.100000000000001" customHeight="1">
      <c r="A28" s="18">
        <v>3</v>
      </c>
      <c r="B28" s="25" t="s">
        <v>24</v>
      </c>
      <c r="C28" s="9">
        <f>SUM('1:23'!C28)</f>
        <v>1404</v>
      </c>
      <c r="D28" s="26"/>
      <c r="E28" s="9">
        <f>SUM('1:23'!E28)</f>
        <v>101</v>
      </c>
      <c r="F28" s="64">
        <f t="shared" si="1"/>
        <v>0.10747091243110839</v>
      </c>
    </row>
    <row r="29" spans="1:6" s="19" customFormat="1" ht="17.100000000000001" customHeight="1">
      <c r="A29" s="18">
        <v>4</v>
      </c>
      <c r="B29" s="25" t="s">
        <v>25</v>
      </c>
      <c r="C29" s="9">
        <f>SUM('1:23'!C29)</f>
        <v>409</v>
      </c>
      <c r="D29" s="26"/>
      <c r="E29" s="9">
        <f>SUM('1:23'!E29)</f>
        <v>45</v>
      </c>
      <c r="F29" s="64">
        <f t="shared" si="1"/>
        <v>3.1307409675443966E-2</v>
      </c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13064</v>
      </c>
      <c r="D31" s="27" t="s">
        <v>26</v>
      </c>
      <c r="E31" s="13">
        <f>SUM(E26:E29)</f>
        <v>631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f>SUM('1:23'!E33)</f>
        <v>105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f>SUM('1:23'!E34)</f>
        <v>247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f>SUM('1:23'!E35)</f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13416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f>SUM('1:23'!E39)</f>
        <v>13416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>Affluenza!G29</f>
        <v>13416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34:D34"/>
    <mergeCell ref="B35:D35"/>
    <mergeCell ref="B37:D37"/>
    <mergeCell ref="B39:D39"/>
    <mergeCell ref="B40:D40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36"/>
  <sheetViews>
    <sheetView topLeftCell="A13" zoomScaleNormal="100" workbookViewId="0">
      <selection activeCell="E40" sqref="E40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18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61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13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63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97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70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21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24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45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14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7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45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14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3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35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23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37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583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415</v>
      </c>
      <c r="D26" s="26"/>
      <c r="E26" s="9">
        <v>13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116</v>
      </c>
      <c r="D27" s="26"/>
      <c r="E27" s="9">
        <v>10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68</v>
      </c>
      <c r="D28" s="26"/>
      <c r="E28" s="9">
        <v>2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14</v>
      </c>
      <c r="D29" s="26"/>
      <c r="E29" s="9">
        <v>5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613</v>
      </c>
      <c r="D31" s="27" t="s">
        <v>26</v>
      </c>
      <c r="E31" s="13">
        <f>SUM(E26:E29)</f>
        <v>30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5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15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633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633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633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19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1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0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1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0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0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0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0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0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0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0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0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0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0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0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0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4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</v>
      </c>
      <c r="D26" s="26"/>
      <c r="E26" s="9"/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0</v>
      </c>
      <c r="D27" s="26"/>
      <c r="E27" s="9"/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1</v>
      </c>
      <c r="D28" s="26"/>
      <c r="E28" s="9"/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0</v>
      </c>
      <c r="D29" s="26"/>
      <c r="E29" s="9"/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4</v>
      </c>
      <c r="D31" s="27" t="s">
        <v>26</v>
      </c>
      <c r="E31" s="13">
        <f>SUM(E26:E29)</f>
        <v>0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/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/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/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4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4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4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customWidth="1"/>
    <col min="2" max="2" width="48.42578125" customWidth="1"/>
    <col min="3" max="3" width="15.7109375" customWidth="1"/>
    <col min="4" max="4" width="3.42578125" customWidth="1"/>
    <col min="5" max="5" width="15.7109375" customWidth="1"/>
    <col min="6" max="6" width="3.7109375" style="28" bestFit="1" customWidth="1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20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95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35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148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63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104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64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4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28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5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23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55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15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12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42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32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41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11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2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779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542</v>
      </c>
      <c r="D26" s="26"/>
      <c r="E26" s="9">
        <v>18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165</v>
      </c>
      <c r="D27" s="26"/>
      <c r="E27" s="9">
        <v>7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90</v>
      </c>
      <c r="D28" s="26"/>
      <c r="E28" s="9">
        <v>6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14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811</v>
      </c>
      <c r="D31" s="27" t="s">
        <v>26</v>
      </c>
      <c r="E31" s="13">
        <f>SUM(E26:E29)</f>
        <v>32</v>
      </c>
      <c r="F31" s="22" t="s">
        <v>27</v>
      </c>
    </row>
    <row r="32" spans="1:6" s="19" customFormat="1" ht="12" customHeight="1">
      <c r="A32"/>
      <c r="B32"/>
      <c r="C32"/>
      <c r="D32"/>
      <c r="E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8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15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/>
      <c r="B36"/>
      <c r="C36"/>
      <c r="D36"/>
      <c r="E36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834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834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834</v>
      </c>
      <c r="F40" s="22" t="s">
        <v>51</v>
      </c>
    </row>
    <row r="41" spans="1:6">
      <c r="F41" s="14"/>
    </row>
    <row r="42" spans="1:6">
      <c r="B42" s="15" t="s">
        <v>38</v>
      </c>
      <c r="F42" s="14"/>
    </row>
    <row r="43" spans="1:6">
      <c r="B43" s="15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A1:E1"/>
    <mergeCell ref="B14:D14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37:D37"/>
    <mergeCell ref="B39:D39"/>
    <mergeCell ref="B40:D40"/>
    <mergeCell ref="A2:D2"/>
    <mergeCell ref="B21:D21"/>
    <mergeCell ref="A23:D23"/>
    <mergeCell ref="A31:B31"/>
    <mergeCell ref="B33:D33"/>
    <mergeCell ref="B34:D34"/>
    <mergeCell ref="B35:D35"/>
    <mergeCell ref="B15:D15"/>
    <mergeCell ref="B16:D16"/>
    <mergeCell ref="B17:D17"/>
    <mergeCell ref="B18:D18"/>
    <mergeCell ref="B19:D19"/>
    <mergeCell ref="B20:D2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21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78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12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104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69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71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32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17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29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8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34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65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14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3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11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23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15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7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593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433</v>
      </c>
      <c r="D26" s="26"/>
      <c r="E26" s="9">
        <v>28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137</v>
      </c>
      <c r="D27" s="26"/>
      <c r="E27" s="9">
        <v>8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53</v>
      </c>
      <c r="D28" s="26"/>
      <c r="E28" s="9">
        <v>6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15</v>
      </c>
      <c r="D29" s="26"/>
      <c r="E29" s="9">
        <v>3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638</v>
      </c>
      <c r="D31" s="27" t="s">
        <v>26</v>
      </c>
      <c r="E31" s="13">
        <f>SUM(E26:E29)</f>
        <v>45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2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16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656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656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656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22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67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16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82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101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81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46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13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22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4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19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76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9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8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9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38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25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14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3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633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423</v>
      </c>
      <c r="D26" s="26"/>
      <c r="E26" s="9">
        <v>14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137</v>
      </c>
      <c r="D27" s="26"/>
      <c r="E27" s="9">
        <v>5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72</v>
      </c>
      <c r="D28" s="26"/>
      <c r="E28" s="9">
        <v>2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24</v>
      </c>
      <c r="D29" s="26"/>
      <c r="E29" s="9">
        <v>2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656</v>
      </c>
      <c r="D31" s="27" t="s">
        <v>26</v>
      </c>
      <c r="E31" s="13">
        <f>SUM(E26:E29)</f>
        <v>23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6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12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674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674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674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23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67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10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129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42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98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13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8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48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5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17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53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17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5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46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19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24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4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615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424</v>
      </c>
      <c r="D26" s="26"/>
      <c r="E26" s="9">
        <v>9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149</v>
      </c>
      <c r="D27" s="26"/>
      <c r="E27" s="9">
        <v>15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62</v>
      </c>
      <c r="D28" s="26"/>
      <c r="E28" s="9">
        <v>3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9</v>
      </c>
      <c r="D29" s="26"/>
      <c r="E29" s="9">
        <v>2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644</v>
      </c>
      <c r="D31" s="27" t="s">
        <v>26</v>
      </c>
      <c r="E31" s="13">
        <f>SUM(E26:E29)</f>
        <v>29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3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655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655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655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1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49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50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68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65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98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25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8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41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9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8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54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14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13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65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32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29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16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645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405</v>
      </c>
      <c r="D26" s="26"/>
      <c r="E26" s="9">
        <v>16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165</v>
      </c>
      <c r="D27" s="26"/>
      <c r="E27" s="9">
        <v>6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84</v>
      </c>
      <c r="D28" s="26"/>
      <c r="E28" s="9">
        <v>7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22</v>
      </c>
      <c r="D29" s="26"/>
      <c r="E29" s="9">
        <v>2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676</v>
      </c>
      <c r="D31" s="27" t="s">
        <v>26</v>
      </c>
      <c r="E31" s="13">
        <f>SUM(E26:E29)</f>
        <v>31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3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697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697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697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2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50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31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43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71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12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5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44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9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11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42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15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6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39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14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20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14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441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269</v>
      </c>
      <c r="D26" s="26"/>
      <c r="E26" s="9">
        <v>9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127</v>
      </c>
      <c r="D27" s="26"/>
      <c r="E27" s="9">
        <v>9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47</v>
      </c>
      <c r="D28" s="26"/>
      <c r="E28" s="9">
        <v>2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19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462</v>
      </c>
      <c r="D31" s="27" t="s">
        <v>26</v>
      </c>
      <c r="E31" s="13">
        <f>SUM(E26:E29)</f>
        <v>21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5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475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475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475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3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73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22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73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70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91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33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4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32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16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18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53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24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11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49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18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28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7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0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622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392</v>
      </c>
      <c r="D26" s="26"/>
      <c r="E26" s="9">
        <v>8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173</v>
      </c>
      <c r="D27" s="26"/>
      <c r="E27" s="9">
        <v>6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65</v>
      </c>
      <c r="D28" s="26"/>
      <c r="E28" s="9">
        <v>7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14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644</v>
      </c>
      <c r="D31" s="27" t="s">
        <v>26</v>
      </c>
      <c r="E31" s="13">
        <f>SUM(E26:E29)</f>
        <v>22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2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647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647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647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4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77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19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55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91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81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30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9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60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10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22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51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13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18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49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21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31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21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2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660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421</v>
      </c>
      <c r="D26" s="26"/>
      <c r="E26" s="9">
        <v>15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178</v>
      </c>
      <c r="D27" s="26"/>
      <c r="E27" s="9">
        <v>17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72</v>
      </c>
      <c r="D28" s="26"/>
      <c r="E28" s="9">
        <v>7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33</v>
      </c>
      <c r="D29" s="26"/>
      <c r="E29" s="9">
        <v>5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704</v>
      </c>
      <c r="D31" s="27" t="s">
        <v>26</v>
      </c>
      <c r="E31" s="13">
        <f>SUM(E26:E29)</f>
        <v>44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11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12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727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727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727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5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95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14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55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70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73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22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29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64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7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24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46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9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21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36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16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12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6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0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599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446</v>
      </c>
      <c r="D26" s="26"/>
      <c r="E26" s="9">
        <v>22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135</v>
      </c>
      <c r="D27" s="26"/>
      <c r="E27" s="9">
        <v>11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43</v>
      </c>
      <c r="D28" s="26"/>
      <c r="E28" s="9">
        <v>5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17</v>
      </c>
      <c r="D29" s="26"/>
      <c r="E29" s="9">
        <v>4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641</v>
      </c>
      <c r="D31" s="27" t="s">
        <v>26</v>
      </c>
      <c r="E31" s="13">
        <f>SUM(E26:E29)</f>
        <v>42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5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8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654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654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654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6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71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21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51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60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78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25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6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54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10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28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59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19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17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58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23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25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9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2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616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372</v>
      </c>
      <c r="D26" s="26"/>
      <c r="E26" s="9">
        <v>18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201</v>
      </c>
      <c r="D27" s="26"/>
      <c r="E27" s="9">
        <v>17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68</v>
      </c>
      <c r="D28" s="26"/>
      <c r="E28" s="9">
        <v>4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15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656</v>
      </c>
      <c r="D31" s="27" t="s">
        <v>26</v>
      </c>
      <c r="E31" s="13">
        <f>SUM(E26:E29)</f>
        <v>40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3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12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671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671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671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6"/>
  <sheetViews>
    <sheetView zoomScaleNormal="100" workbookViewId="0">
      <selection sqref="A1:E1"/>
    </sheetView>
  </sheetViews>
  <sheetFormatPr defaultColWidth="8.7109375" defaultRowHeight="12.75"/>
  <cols>
    <col min="1" max="1" width="7.7109375" style="32" customWidth="1"/>
    <col min="2" max="2" width="48.42578125" style="32" customWidth="1"/>
    <col min="3" max="3" width="15.7109375" style="32" customWidth="1"/>
    <col min="4" max="4" width="3.42578125" style="32" customWidth="1"/>
    <col min="5" max="5" width="15.7109375" style="32" customWidth="1"/>
    <col min="6" max="6" width="3.7109375" style="28" bestFit="1" customWidth="1"/>
    <col min="7" max="16384" width="8.7109375" style="32"/>
  </cols>
  <sheetData>
    <row r="1" spans="1:6" ht="18" customHeight="1">
      <c r="A1" s="54" t="s">
        <v>0</v>
      </c>
      <c r="B1" s="54"/>
      <c r="C1" s="54"/>
      <c r="D1" s="54"/>
      <c r="E1" s="54"/>
      <c r="F1" s="14"/>
    </row>
    <row r="2" spans="1:6" ht="15.75">
      <c r="A2" s="55" t="s">
        <v>52</v>
      </c>
      <c r="B2" s="55"/>
      <c r="C2" s="55"/>
      <c r="D2" s="55"/>
      <c r="E2" s="30">
        <f ca="1">SUBSTITUTE(RIGHT(CELL("filename",A1),2),"]","")-0</f>
        <v>7</v>
      </c>
      <c r="F2" s="14"/>
    </row>
    <row r="3" spans="1:6" ht="23.1" customHeight="1">
      <c r="A3" s="16"/>
      <c r="B3" s="56" t="s">
        <v>40</v>
      </c>
      <c r="C3" s="57"/>
      <c r="D3" s="58"/>
      <c r="E3" s="17" t="s">
        <v>1</v>
      </c>
      <c r="F3" s="14"/>
    </row>
    <row r="4" spans="1:6" s="19" customFormat="1" ht="17.100000000000001" customHeight="1">
      <c r="A4" s="18">
        <v>1</v>
      </c>
      <c r="B4" s="46" t="s">
        <v>2</v>
      </c>
      <c r="C4" s="47"/>
      <c r="D4" s="48"/>
      <c r="E4" s="9">
        <v>83</v>
      </c>
      <c r="F4" s="14"/>
    </row>
    <row r="5" spans="1:6" s="19" customFormat="1" ht="17.100000000000001" customHeight="1">
      <c r="A5" s="18">
        <v>2</v>
      </c>
      <c r="B5" s="46" t="s">
        <v>3</v>
      </c>
      <c r="C5" s="47"/>
      <c r="D5" s="48"/>
      <c r="E5" s="9">
        <v>26</v>
      </c>
      <c r="F5" s="14"/>
    </row>
    <row r="6" spans="1:6" s="19" customFormat="1" ht="17.100000000000001" customHeight="1">
      <c r="A6" s="18">
        <v>3</v>
      </c>
      <c r="B6" s="46" t="s">
        <v>4</v>
      </c>
      <c r="C6" s="47"/>
      <c r="D6" s="48"/>
      <c r="E6" s="9">
        <v>56</v>
      </c>
      <c r="F6" s="14"/>
    </row>
    <row r="7" spans="1:6" s="19" customFormat="1" ht="17.100000000000001" customHeight="1">
      <c r="A7" s="18">
        <v>4</v>
      </c>
      <c r="B7" s="46" t="s">
        <v>5</v>
      </c>
      <c r="C7" s="47"/>
      <c r="D7" s="48"/>
      <c r="E7" s="9">
        <v>39</v>
      </c>
      <c r="F7" s="14"/>
    </row>
    <row r="8" spans="1:6" s="19" customFormat="1" ht="17.100000000000001" customHeight="1">
      <c r="A8" s="18">
        <v>5</v>
      </c>
      <c r="B8" s="46" t="s">
        <v>6</v>
      </c>
      <c r="C8" s="47"/>
      <c r="D8" s="48"/>
      <c r="E8" s="9">
        <v>64</v>
      </c>
      <c r="F8" s="14"/>
    </row>
    <row r="9" spans="1:6" s="19" customFormat="1" ht="17.100000000000001" customHeight="1">
      <c r="A9" s="18">
        <v>6</v>
      </c>
      <c r="B9" s="46" t="s">
        <v>7</v>
      </c>
      <c r="C9" s="47"/>
      <c r="D9" s="48"/>
      <c r="E9" s="9">
        <v>22</v>
      </c>
      <c r="F9" s="14"/>
    </row>
    <row r="10" spans="1:6" s="19" customFormat="1" ht="17.100000000000001" customHeight="1">
      <c r="A10" s="18">
        <v>7</v>
      </c>
      <c r="B10" s="46" t="s">
        <v>8</v>
      </c>
      <c r="C10" s="47"/>
      <c r="D10" s="48"/>
      <c r="E10" s="9">
        <v>3</v>
      </c>
      <c r="F10" s="14"/>
    </row>
    <row r="11" spans="1:6" s="19" customFormat="1" ht="17.100000000000001" customHeight="1">
      <c r="A11" s="18">
        <v>8</v>
      </c>
      <c r="B11" s="59" t="s">
        <v>9</v>
      </c>
      <c r="C11" s="59"/>
      <c r="D11" s="59"/>
      <c r="E11" s="9">
        <v>29</v>
      </c>
      <c r="F11" s="14"/>
    </row>
    <row r="12" spans="1:6" s="19" customFormat="1" ht="17.100000000000001" customHeight="1" thickBot="1">
      <c r="A12" s="20">
        <v>9</v>
      </c>
      <c r="B12" s="53" t="s">
        <v>10</v>
      </c>
      <c r="C12" s="53"/>
      <c r="D12" s="53"/>
      <c r="E12" s="10">
        <v>8</v>
      </c>
      <c r="F12" s="14"/>
    </row>
    <row r="13" spans="1:6" s="19" customFormat="1" ht="17.100000000000001" customHeight="1">
      <c r="A13" s="21">
        <v>10</v>
      </c>
      <c r="B13" s="43" t="s">
        <v>11</v>
      </c>
      <c r="C13" s="44"/>
      <c r="D13" s="45"/>
      <c r="E13" s="11">
        <v>21</v>
      </c>
      <c r="F13" s="14"/>
    </row>
    <row r="14" spans="1:6" s="19" customFormat="1" ht="17.100000000000001" customHeight="1">
      <c r="A14" s="18">
        <v>11</v>
      </c>
      <c r="B14" s="46" t="s">
        <v>12</v>
      </c>
      <c r="C14" s="47"/>
      <c r="D14" s="48"/>
      <c r="E14" s="9">
        <v>50</v>
      </c>
      <c r="F14" s="14"/>
    </row>
    <row r="15" spans="1:6" s="19" customFormat="1" ht="17.100000000000001" customHeight="1">
      <c r="A15" s="18">
        <v>12</v>
      </c>
      <c r="B15" s="46" t="s">
        <v>13</v>
      </c>
      <c r="C15" s="47"/>
      <c r="D15" s="48"/>
      <c r="E15" s="9">
        <v>18</v>
      </c>
      <c r="F15" s="14"/>
    </row>
    <row r="16" spans="1:6" s="19" customFormat="1" ht="17.100000000000001" customHeight="1">
      <c r="A16" s="18">
        <v>13</v>
      </c>
      <c r="B16" s="46" t="s">
        <v>14</v>
      </c>
      <c r="C16" s="47"/>
      <c r="D16" s="48"/>
      <c r="E16" s="9">
        <v>12</v>
      </c>
      <c r="F16" s="14"/>
    </row>
    <row r="17" spans="1:6" s="19" customFormat="1" ht="17.100000000000001" customHeight="1" thickBot="1">
      <c r="A17" s="20">
        <v>14</v>
      </c>
      <c r="B17" s="49" t="s">
        <v>15</v>
      </c>
      <c r="C17" s="50"/>
      <c r="D17" s="51"/>
      <c r="E17" s="10">
        <v>22</v>
      </c>
      <c r="F17" s="14"/>
    </row>
    <row r="18" spans="1:6" s="19" customFormat="1" ht="17.100000000000001" customHeight="1">
      <c r="A18" s="21">
        <v>15</v>
      </c>
      <c r="B18" s="43" t="s">
        <v>16</v>
      </c>
      <c r="C18" s="44"/>
      <c r="D18" s="45"/>
      <c r="E18" s="11">
        <v>17</v>
      </c>
      <c r="F18" s="14"/>
    </row>
    <row r="19" spans="1:6" s="19" customFormat="1" ht="17.100000000000001" customHeight="1" thickBot="1">
      <c r="A19" s="20">
        <v>16</v>
      </c>
      <c r="B19" s="49" t="s">
        <v>17</v>
      </c>
      <c r="C19" s="50"/>
      <c r="D19" s="51"/>
      <c r="E19" s="10">
        <v>22</v>
      </c>
      <c r="F19" s="14"/>
    </row>
    <row r="20" spans="1:6" s="19" customFormat="1" ht="17.100000000000001" customHeight="1">
      <c r="A20" s="21">
        <v>17</v>
      </c>
      <c r="B20" s="43" t="s">
        <v>18</v>
      </c>
      <c r="C20" s="44"/>
      <c r="D20" s="45"/>
      <c r="E20" s="11">
        <v>10</v>
      </c>
      <c r="F20" s="14"/>
    </row>
    <row r="21" spans="1:6" s="19" customFormat="1" ht="17.100000000000001" customHeight="1" thickBot="1">
      <c r="A21" s="20">
        <v>18</v>
      </c>
      <c r="B21" s="49" t="s">
        <v>19</v>
      </c>
      <c r="C21" s="50"/>
      <c r="D21" s="51"/>
      <c r="E21" s="10">
        <v>1</v>
      </c>
      <c r="F21" s="14"/>
    </row>
    <row r="22" spans="1:6" ht="12" customHeight="1">
      <c r="F22" s="14"/>
    </row>
    <row r="23" spans="1:6" s="19" customFormat="1" ht="20.100000000000001" customHeight="1">
      <c r="A23" s="52" t="s">
        <v>20</v>
      </c>
      <c r="B23" s="52"/>
      <c r="C23" s="52"/>
      <c r="D23" s="52"/>
      <c r="E23" s="13">
        <f>SUM(E4:E21)</f>
        <v>503</v>
      </c>
      <c r="F23" s="22" t="s">
        <v>21</v>
      </c>
    </row>
    <row r="24" spans="1:6" ht="12" customHeight="1">
      <c r="F24" s="14"/>
    </row>
    <row r="25" spans="1:6" ht="45">
      <c r="A25" s="1"/>
      <c r="B25" s="17" t="s">
        <v>41</v>
      </c>
      <c r="C25" s="1" t="s">
        <v>1</v>
      </c>
      <c r="D25" s="23"/>
      <c r="E25" s="24" t="s">
        <v>43</v>
      </c>
      <c r="F25" s="14"/>
    </row>
    <row r="26" spans="1:6" s="19" customFormat="1" ht="17.100000000000001" customHeight="1">
      <c r="A26" s="18">
        <v>1</v>
      </c>
      <c r="B26" s="25" t="s">
        <v>22</v>
      </c>
      <c r="C26" s="9">
        <v>326</v>
      </c>
      <c r="D26" s="26"/>
      <c r="E26" s="9">
        <v>7</v>
      </c>
      <c r="F26" s="14"/>
    </row>
    <row r="27" spans="1:6" s="19" customFormat="1" ht="17.100000000000001" customHeight="1">
      <c r="A27" s="18">
        <v>2</v>
      </c>
      <c r="B27" s="25" t="s">
        <v>23</v>
      </c>
      <c r="C27" s="9">
        <v>125</v>
      </c>
      <c r="D27" s="26"/>
      <c r="E27" s="9">
        <v>7</v>
      </c>
      <c r="F27" s="14"/>
    </row>
    <row r="28" spans="1:6" s="19" customFormat="1" ht="17.100000000000001" customHeight="1">
      <c r="A28" s="18">
        <v>3</v>
      </c>
      <c r="B28" s="25" t="s">
        <v>24</v>
      </c>
      <c r="C28" s="9">
        <v>52</v>
      </c>
      <c r="D28" s="26"/>
      <c r="E28" s="9">
        <v>2</v>
      </c>
      <c r="F28" s="14"/>
    </row>
    <row r="29" spans="1:6" s="19" customFormat="1" ht="17.100000000000001" customHeight="1">
      <c r="A29" s="18">
        <v>4</v>
      </c>
      <c r="B29" s="25" t="s">
        <v>25</v>
      </c>
      <c r="C29" s="9">
        <v>17</v>
      </c>
      <c r="D29" s="26"/>
      <c r="E29" s="9">
        <v>1</v>
      </c>
      <c r="F29" s="14"/>
    </row>
    <row r="30" spans="1:6" ht="12" customHeight="1">
      <c r="F30" s="14"/>
    </row>
    <row r="31" spans="1:6" s="19" customFormat="1" ht="20.100000000000001" customHeight="1">
      <c r="A31" s="52" t="s">
        <v>42</v>
      </c>
      <c r="B31" s="52"/>
      <c r="C31" s="13">
        <f>SUM(C26:C29)</f>
        <v>520</v>
      </c>
      <c r="D31" s="27" t="s">
        <v>26</v>
      </c>
      <c r="E31" s="13">
        <f>SUM(E26:E29)</f>
        <v>17</v>
      </c>
      <c r="F31" s="22" t="s">
        <v>27</v>
      </c>
    </row>
    <row r="32" spans="1:6" s="19" customFormat="1" ht="12" customHeight="1">
      <c r="A32" s="32"/>
      <c r="B32" s="32"/>
      <c r="C32" s="32"/>
      <c r="D32" s="32"/>
      <c r="E32" s="32"/>
      <c r="F32" s="28"/>
    </row>
    <row r="33" spans="1:6" s="19" customFormat="1" ht="17.100000000000001" customHeight="1">
      <c r="A33" s="29"/>
      <c r="B33" s="35" t="s">
        <v>28</v>
      </c>
      <c r="C33" s="36"/>
      <c r="D33" s="37"/>
      <c r="E33" s="9">
        <v>4</v>
      </c>
      <c r="F33" s="22" t="s">
        <v>29</v>
      </c>
    </row>
    <row r="34" spans="1:6" s="19" customFormat="1" ht="17.100000000000001" customHeight="1">
      <c r="A34" s="29"/>
      <c r="B34" s="35" t="s">
        <v>30</v>
      </c>
      <c r="C34" s="36"/>
      <c r="D34" s="37"/>
      <c r="E34" s="9">
        <v>21</v>
      </c>
      <c r="F34" s="22" t="s">
        <v>31</v>
      </c>
    </row>
    <row r="35" spans="1:6" ht="17.100000000000001" customHeight="1">
      <c r="A35" s="29"/>
      <c r="B35" s="35" t="s">
        <v>32</v>
      </c>
      <c r="C35" s="36"/>
      <c r="D35" s="37"/>
      <c r="E35" s="9">
        <v>0</v>
      </c>
      <c r="F35" s="22" t="s">
        <v>33</v>
      </c>
    </row>
    <row r="36" spans="1:6" s="19" customFormat="1" ht="12" customHeight="1">
      <c r="A36" s="32"/>
      <c r="B36" s="32"/>
      <c r="C36" s="32"/>
      <c r="D36" s="32"/>
      <c r="E36" s="32"/>
      <c r="F36" s="28"/>
    </row>
    <row r="37" spans="1:6" ht="20.100000000000001" customHeight="1">
      <c r="A37" s="19"/>
      <c r="B37" s="38" t="s">
        <v>34</v>
      </c>
      <c r="C37" s="39"/>
      <c r="D37" s="40"/>
      <c r="E37" s="13">
        <f>C31+E33+E34+E35</f>
        <v>545</v>
      </c>
      <c r="F37" s="22" t="s">
        <v>35</v>
      </c>
    </row>
    <row r="38" spans="1:6" ht="12" customHeight="1">
      <c r="F38" s="14"/>
    </row>
    <row r="39" spans="1:6" ht="20.100000000000001" customHeight="1">
      <c r="B39" s="41" t="s">
        <v>36</v>
      </c>
      <c r="C39" s="41"/>
      <c r="D39" s="42"/>
      <c r="E39" s="12">
        <v>545</v>
      </c>
      <c r="F39" s="22" t="s">
        <v>37</v>
      </c>
    </row>
    <row r="40" spans="1:6" ht="20.100000000000001" customHeight="1">
      <c r="B40" s="41" t="s">
        <v>50</v>
      </c>
      <c r="C40" s="41"/>
      <c r="D40" s="42"/>
      <c r="E40" s="13">
        <f ca="1">INDEX(Votanti[],MATCH(E2,Votanti[Sezione],0),MATCH("Totale Votanti",Votanti[#Headers],0))</f>
        <v>545</v>
      </c>
      <c r="F40" s="22" t="s">
        <v>51</v>
      </c>
    </row>
    <row r="41" spans="1:6">
      <c r="F41" s="14"/>
    </row>
    <row r="42" spans="1:6">
      <c r="B42" s="31" t="s">
        <v>38</v>
      </c>
      <c r="F42" s="14"/>
    </row>
    <row r="43" spans="1:6">
      <c r="B43" s="31" t="s">
        <v>39</v>
      </c>
      <c r="F43" s="14"/>
    </row>
    <row r="44" spans="1:6">
      <c r="F44" s="14"/>
    </row>
    <row r="45" spans="1:6">
      <c r="F45" s="14"/>
    </row>
    <row r="46" spans="1:6">
      <c r="F46" s="14"/>
    </row>
    <row r="47" spans="1:6">
      <c r="F47" s="14"/>
    </row>
    <row r="48" spans="1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  <row r="58" spans="6:6">
      <c r="F58" s="14"/>
    </row>
    <row r="59" spans="6:6">
      <c r="F59" s="14"/>
    </row>
    <row r="60" spans="6:6">
      <c r="F60" s="14"/>
    </row>
    <row r="61" spans="6:6">
      <c r="F61" s="14"/>
    </row>
    <row r="62" spans="6:6">
      <c r="F62" s="14"/>
    </row>
    <row r="63" spans="6:6">
      <c r="F63" s="14"/>
    </row>
    <row r="64" spans="6:6">
      <c r="F64" s="14"/>
    </row>
    <row r="65" spans="6:6">
      <c r="F65" s="14"/>
    </row>
    <row r="66" spans="6:6">
      <c r="F66" s="14"/>
    </row>
    <row r="67" spans="6:6">
      <c r="F67" s="14"/>
    </row>
    <row r="68" spans="6:6">
      <c r="F68" s="14"/>
    </row>
    <row r="69" spans="6:6">
      <c r="F69" s="14"/>
    </row>
    <row r="70" spans="6:6">
      <c r="F70" s="14"/>
    </row>
    <row r="71" spans="6:6">
      <c r="F71" s="14"/>
    </row>
    <row r="72" spans="6:6">
      <c r="F72" s="14"/>
    </row>
    <row r="73" spans="6:6">
      <c r="F73" s="14"/>
    </row>
    <row r="74" spans="6:6">
      <c r="F74" s="14"/>
    </row>
    <row r="75" spans="6:6">
      <c r="F75" s="14"/>
    </row>
    <row r="76" spans="6:6">
      <c r="F76" s="14"/>
    </row>
    <row r="77" spans="6:6">
      <c r="F77" s="14"/>
    </row>
    <row r="78" spans="6:6">
      <c r="F78" s="14"/>
    </row>
    <row r="79" spans="6:6">
      <c r="F79" s="14"/>
    </row>
    <row r="80" spans="6:6">
      <c r="F80" s="14"/>
    </row>
    <row r="81" spans="6:6">
      <c r="F81" s="14"/>
    </row>
    <row r="82" spans="6:6">
      <c r="F82" s="14"/>
    </row>
    <row r="83" spans="6:6">
      <c r="F83" s="14"/>
    </row>
    <row r="84" spans="6:6">
      <c r="F84" s="14"/>
    </row>
    <row r="85" spans="6:6">
      <c r="F85" s="14"/>
    </row>
    <row r="86" spans="6:6">
      <c r="F86" s="14"/>
    </row>
    <row r="87" spans="6:6">
      <c r="F87" s="14"/>
    </row>
    <row r="88" spans="6:6">
      <c r="F88" s="14"/>
    </row>
    <row r="89" spans="6:6">
      <c r="F89" s="14"/>
    </row>
    <row r="90" spans="6:6">
      <c r="F90" s="14"/>
    </row>
    <row r="91" spans="6:6">
      <c r="F91" s="14"/>
    </row>
    <row r="92" spans="6:6">
      <c r="F92" s="14"/>
    </row>
    <row r="93" spans="6:6">
      <c r="F93" s="14"/>
    </row>
    <row r="94" spans="6:6">
      <c r="F94" s="14"/>
    </row>
    <row r="95" spans="6:6">
      <c r="F95" s="14"/>
    </row>
    <row r="96" spans="6:6">
      <c r="F96" s="14"/>
    </row>
    <row r="97" spans="6:6">
      <c r="F97" s="14"/>
    </row>
    <row r="98" spans="6:6">
      <c r="F98" s="14"/>
    </row>
    <row r="99" spans="6:6">
      <c r="F99" s="14"/>
    </row>
    <row r="100" spans="6:6">
      <c r="F100" s="14"/>
    </row>
    <row r="101" spans="6:6">
      <c r="F101" s="14"/>
    </row>
    <row r="102" spans="6:6">
      <c r="F102" s="14"/>
    </row>
    <row r="103" spans="6:6">
      <c r="F103" s="14"/>
    </row>
    <row r="104" spans="6:6">
      <c r="F104" s="14"/>
    </row>
    <row r="105" spans="6:6">
      <c r="F105" s="14"/>
    </row>
    <row r="106" spans="6:6">
      <c r="F106" s="14"/>
    </row>
    <row r="107" spans="6:6">
      <c r="F107" s="14"/>
    </row>
    <row r="108" spans="6:6">
      <c r="F108" s="14"/>
    </row>
    <row r="109" spans="6:6">
      <c r="F109" s="14"/>
    </row>
    <row r="110" spans="6:6">
      <c r="F110" s="14"/>
    </row>
    <row r="111" spans="6:6">
      <c r="F111" s="14"/>
    </row>
    <row r="112" spans="6:6">
      <c r="F112" s="14"/>
    </row>
    <row r="113" spans="6:6">
      <c r="F113" s="14"/>
    </row>
    <row r="114" spans="6:6">
      <c r="F114" s="14"/>
    </row>
    <row r="115" spans="6:6">
      <c r="F115" s="14"/>
    </row>
    <row r="116" spans="6:6">
      <c r="F116" s="14"/>
    </row>
    <row r="117" spans="6:6">
      <c r="F117" s="14"/>
    </row>
    <row r="118" spans="6:6">
      <c r="F118" s="14"/>
    </row>
    <row r="119" spans="6:6">
      <c r="F119" s="14"/>
    </row>
    <row r="120" spans="6:6">
      <c r="F120" s="14"/>
    </row>
    <row r="121" spans="6:6">
      <c r="F121" s="14"/>
    </row>
    <row r="122" spans="6:6">
      <c r="F122" s="14"/>
    </row>
    <row r="123" spans="6:6">
      <c r="F123" s="14"/>
    </row>
    <row r="124" spans="6:6">
      <c r="F124" s="14"/>
    </row>
    <row r="125" spans="6:6">
      <c r="F125" s="14"/>
    </row>
    <row r="126" spans="6:6">
      <c r="F126" s="14"/>
    </row>
    <row r="127" spans="6:6">
      <c r="F127" s="14"/>
    </row>
    <row r="128" spans="6:6">
      <c r="F128" s="14"/>
    </row>
    <row r="129" spans="6:6">
      <c r="F129" s="14"/>
    </row>
    <row r="130" spans="6:6">
      <c r="F130" s="14"/>
    </row>
    <row r="131" spans="6:6">
      <c r="F131" s="14"/>
    </row>
    <row r="132" spans="6:6">
      <c r="F132" s="14"/>
    </row>
    <row r="133" spans="6:6">
      <c r="F133" s="14"/>
    </row>
    <row r="134" spans="6:6">
      <c r="F134" s="14"/>
    </row>
    <row r="135" spans="6:6">
      <c r="F135" s="14"/>
    </row>
    <row r="136" spans="6:6">
      <c r="F136" s="14"/>
    </row>
  </sheetData>
  <sheetProtection selectLockedCells="1"/>
  <mergeCells count="29">
    <mergeCell ref="B12:D12"/>
    <mergeCell ref="A1:E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33:D33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23:D23"/>
    <mergeCell ref="A31:B31"/>
    <mergeCell ref="B34:D34"/>
    <mergeCell ref="B35:D35"/>
    <mergeCell ref="B37:D37"/>
    <mergeCell ref="B39:D39"/>
    <mergeCell ref="B40:D40"/>
  </mergeCells>
  <printOptions horizontalCentered="1" verticalCentered="1"/>
  <pageMargins left="0.39370078740157483" right="0.39370078740157483" top="0.59055118110236227" bottom="0.59055118110236227" header="0" footer="0"/>
  <pageSetup paperSize="9" scale="102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24</vt:i4>
      </vt:variant>
    </vt:vector>
  </HeadingPairs>
  <TitlesOfParts>
    <vt:vector size="49" baseType="lpstr">
      <vt:lpstr>Affluenza</vt:lpstr>
      <vt:lpstr>Riepilogo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'1'!Area_stampa</vt:lpstr>
      <vt:lpstr>'10'!Area_stampa</vt:lpstr>
      <vt:lpstr>'11'!Area_stampa</vt:lpstr>
      <vt:lpstr>'12'!Area_stampa</vt:lpstr>
      <vt:lpstr>'13'!Area_stampa</vt:lpstr>
      <vt:lpstr>'14'!Area_stampa</vt:lpstr>
      <vt:lpstr>'15'!Area_stampa</vt:lpstr>
      <vt:lpstr>'16'!Area_stampa</vt:lpstr>
      <vt:lpstr>'17'!Area_stampa</vt:lpstr>
      <vt:lpstr>'18'!Area_stampa</vt:lpstr>
      <vt:lpstr>'19'!Area_stampa</vt:lpstr>
      <vt:lpstr>'2'!Area_stampa</vt:lpstr>
      <vt:lpstr>'20'!Area_stampa</vt:lpstr>
      <vt:lpstr>'21'!Area_stampa</vt:lpstr>
      <vt:lpstr>'22'!Area_stampa</vt:lpstr>
      <vt:lpstr>'23'!Area_stampa</vt:lpstr>
      <vt:lpstr>'3'!Area_stampa</vt:lpstr>
      <vt:lpstr>'4'!Area_stampa</vt:lpstr>
      <vt:lpstr>'5'!Area_stampa</vt:lpstr>
      <vt:lpstr>'6'!Area_stampa</vt:lpstr>
      <vt:lpstr>'7'!Area_stampa</vt:lpstr>
      <vt:lpstr>'8'!Area_stampa</vt:lpstr>
      <vt:lpstr>'9'!Area_stampa</vt:lpstr>
      <vt:lpstr>Riepilogo!Area_stampa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Adriano Di Ferdinando</cp:lastModifiedBy>
  <cp:revision>5</cp:revision>
  <cp:lastPrinted>2024-05-31T11:48:58Z</cp:lastPrinted>
  <dcterms:created xsi:type="dcterms:W3CDTF">2024-05-17T10:54:19Z</dcterms:created>
  <dcterms:modified xsi:type="dcterms:W3CDTF">2024-06-11T07:41:40Z</dcterms:modified>
  <dc:language>it-IT</dc:language>
</cp:coreProperties>
</file>